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5-02\Desktop\"/>
    </mc:Choice>
  </mc:AlternateContent>
  <bookViews>
    <workbookView xWindow="0" yWindow="0" windowWidth="20400" windowHeight="7755" activeTab="2"/>
  </bookViews>
  <sheets>
    <sheet name="Hoja1" sheetId="1" r:id="rId1"/>
    <sheet name="Hoja2" sheetId="2" r:id="rId2"/>
    <sheet name="Hoja3" sheetId="3" r:id="rId3"/>
    <sheet name="VISTO EN CLASE" sheetId="4" r:id="rId4"/>
  </sheets>
  <calcPr calcId="152511"/>
</workbook>
</file>

<file path=xl/calcChain.xml><?xml version="1.0" encoding="utf-8"?>
<calcChain xmlns="http://schemas.openxmlformats.org/spreadsheetml/2006/main">
  <c r="L9" i="3" l="1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7" i="3"/>
  <c r="F20" i="4"/>
  <c r="F19" i="4"/>
  <c r="K9" i="3" l="1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7" i="3"/>
  <c r="G27" i="3"/>
  <c r="H27" i="3" s="1"/>
  <c r="G10" i="3"/>
  <c r="H10" i="3" s="1"/>
  <c r="G14" i="3"/>
  <c r="H14" i="3" s="1"/>
  <c r="G18" i="3"/>
  <c r="H18" i="3" s="1"/>
  <c r="G22" i="3"/>
  <c r="H22" i="3" s="1"/>
  <c r="F8" i="3"/>
  <c r="F9" i="3"/>
  <c r="F10" i="3"/>
  <c r="F11" i="3"/>
  <c r="G11" i="3" s="1"/>
  <c r="H11" i="3" s="1"/>
  <c r="F12" i="3"/>
  <c r="F13" i="3"/>
  <c r="G13" i="3" s="1"/>
  <c r="F14" i="3"/>
  <c r="F15" i="3"/>
  <c r="G15" i="3" s="1"/>
  <c r="H15" i="3" s="1"/>
  <c r="F16" i="3"/>
  <c r="F17" i="3"/>
  <c r="G17" i="3" s="1"/>
  <c r="F18" i="3"/>
  <c r="F19" i="3"/>
  <c r="G19" i="3" s="1"/>
  <c r="H19" i="3" s="1"/>
  <c r="F20" i="3"/>
  <c r="F21" i="3"/>
  <c r="F22" i="3"/>
  <c r="F23" i="3"/>
  <c r="G23" i="3" s="1"/>
  <c r="H23" i="3" s="1"/>
  <c r="F24" i="3"/>
  <c r="F25" i="3"/>
  <c r="F26" i="3"/>
  <c r="F27" i="3"/>
  <c r="F7" i="3"/>
  <c r="C8" i="4"/>
  <c r="F30" i="3" l="1"/>
  <c r="F28" i="3"/>
  <c r="F32" i="3" s="1"/>
  <c r="F31" i="3"/>
  <c r="F29" i="3"/>
  <c r="J18" i="3"/>
  <c r="I18" i="3"/>
  <c r="H21" i="3"/>
  <c r="I14" i="3"/>
  <c r="J14" i="3"/>
  <c r="H7" i="3"/>
  <c r="I10" i="3"/>
  <c r="J10" i="3"/>
  <c r="H16" i="3"/>
  <c r="I23" i="3"/>
  <c r="J23" i="3"/>
  <c r="I19" i="3"/>
  <c r="J19" i="3"/>
  <c r="I15" i="3"/>
  <c r="J15" i="3"/>
  <c r="I11" i="3"/>
  <c r="J11" i="3"/>
  <c r="I22" i="3"/>
  <c r="J22" i="3"/>
  <c r="J27" i="3"/>
  <c r="I27" i="3"/>
  <c r="G21" i="3"/>
  <c r="G9" i="3"/>
  <c r="H9" i="3" s="1"/>
  <c r="G7" i="3"/>
  <c r="G20" i="3"/>
  <c r="H20" i="3" s="1"/>
  <c r="G16" i="3"/>
  <c r="G12" i="3"/>
  <c r="H12" i="3" s="1"/>
  <c r="G8" i="3"/>
  <c r="H17" i="3"/>
  <c r="H13" i="3"/>
  <c r="G26" i="3"/>
  <c r="H26" i="3" s="1"/>
  <c r="G25" i="3"/>
  <c r="H25" i="3" s="1"/>
  <c r="G24" i="3"/>
  <c r="H24" i="3" s="1"/>
  <c r="C7" i="2"/>
  <c r="C2" i="2"/>
  <c r="H8" i="3" l="1"/>
  <c r="J8" i="3" s="1"/>
  <c r="G30" i="3"/>
  <c r="G28" i="3"/>
  <c r="G32" i="3" s="1"/>
  <c r="G31" i="3"/>
  <c r="G29" i="3"/>
  <c r="I25" i="3"/>
  <c r="J25" i="3"/>
  <c r="J12" i="3"/>
  <c r="I12" i="3"/>
  <c r="J9" i="3"/>
  <c r="I9" i="3"/>
  <c r="I8" i="3"/>
  <c r="I26" i="3"/>
  <c r="J26" i="3"/>
  <c r="I24" i="3"/>
  <c r="J24" i="3"/>
  <c r="J20" i="3"/>
  <c r="I20" i="3"/>
  <c r="J17" i="3"/>
  <c r="I17" i="3"/>
  <c r="I7" i="3"/>
  <c r="J7" i="3"/>
  <c r="J21" i="3"/>
  <c r="I21" i="3"/>
  <c r="J16" i="3"/>
  <c r="I16" i="3"/>
  <c r="J13" i="3"/>
  <c r="I13" i="3"/>
  <c r="J31" i="3" l="1"/>
  <c r="J28" i="3"/>
  <c r="J32" i="3" s="1"/>
  <c r="J30" i="3"/>
  <c r="J29" i="3"/>
  <c r="I31" i="3"/>
  <c r="I29" i="3"/>
  <c r="I30" i="3"/>
  <c r="I28" i="3"/>
  <c r="I32" i="3" s="1"/>
  <c r="H28" i="3"/>
  <c r="H32" i="3" s="1"/>
  <c r="H31" i="3"/>
  <c r="H30" i="3"/>
  <c r="H29" i="3"/>
  <c r="K8" i="3"/>
  <c r="K30" i="3" l="1"/>
  <c r="K28" i="3"/>
  <c r="K32" i="3" s="1"/>
  <c r="K29" i="3"/>
  <c r="L8" i="3"/>
  <c r="K31" i="3"/>
</calcChain>
</file>

<file path=xl/comments1.xml><?xml version="1.0" encoding="utf-8"?>
<comments xmlns="http://schemas.openxmlformats.org/spreadsheetml/2006/main">
  <authors>
    <author>504-11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DIGITAR O INVENTAR 20 FACTURAS</t>
        </r>
      </text>
    </comment>
    <comment ref="B7" authorId="0" shapeId="0">
      <text>
        <r>
          <rPr>
            <sz val="9"/>
            <color indexed="81"/>
            <rFont val="Tahoma"/>
            <family val="2"/>
          </rPr>
          <t xml:space="preserve">
DIGITAR 20 CLIENTES
</t>
        </r>
      </text>
    </comment>
    <comment ref="C7" authorId="0" shapeId="0">
      <text>
        <r>
          <rPr>
            <sz val="9"/>
            <color indexed="81"/>
            <rFont val="Tahoma"/>
            <family val="2"/>
          </rPr>
          <t xml:space="preserve">
20 PRODUCTOS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20 CANTIDADES</t>
        </r>
      </text>
    </comment>
    <comment ref="E7" authorId="0" shapeId="0">
      <text>
        <r>
          <rPr>
            <sz val="9"/>
            <color indexed="81"/>
            <rFont val="Tahoma"/>
            <family val="2"/>
          </rPr>
          <t xml:space="preserve"> 
20 VALORES UNITARIOS
DE ACUERDO AL PRODUCTO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 LA CANTIDAD POR EL VALOR UNITARIO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AL VALOR BRUTO POR 5%</t>
        </r>
      </text>
    </comment>
    <comment ref="H7" authorId="0" shapeId="0">
      <text>
        <r>
          <rPr>
            <sz val="9"/>
            <color indexed="81"/>
            <rFont val="Tahoma"/>
            <family val="2"/>
          </rPr>
          <t xml:space="preserve">
ES IGUAL AL VALOR BRUTO MENOS EL DESCUENTO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 shapeId="0">
      <text>
        <r>
          <rPr>
            <sz val="9"/>
            <color indexed="81"/>
            <rFont val="Tahoma"/>
            <family val="2"/>
          </rPr>
          <t xml:space="preserve">
ES IGUAL AL SUBTOTAL POR EL 16%
</t>
        </r>
      </text>
    </comment>
    <comment ref="J7" authorId="0" shapeId="0">
      <text>
        <r>
          <rPr>
            <sz val="9"/>
            <color indexed="81"/>
            <rFont val="Tahoma"/>
            <family val="2"/>
          </rPr>
          <t xml:space="preserve">
ES IGUAL AL SUBTOTAL POR EL 3.5%</t>
        </r>
      </text>
    </comment>
    <comment ref="K7" authorId="0" shapeId="0">
      <text>
        <r>
          <rPr>
            <sz val="9"/>
            <color indexed="81"/>
            <rFont val="Tahoma"/>
            <family val="2"/>
          </rPr>
          <t xml:space="preserve">
ES IGUAL AL SUBOTAL MAS EL IVA MENOS LA RETENCION EN LA FUENTE
</t>
        </r>
      </text>
    </comment>
  </commentList>
</comments>
</file>

<file path=xl/sharedStrings.xml><?xml version="1.0" encoding="utf-8"?>
<sst xmlns="http://schemas.openxmlformats.org/spreadsheetml/2006/main" count="94" uniqueCount="90">
  <si>
    <t>FORMULA</t>
  </si>
  <si>
    <t>OPERACIÓN</t>
  </si>
  <si>
    <t>OPERARDOR</t>
  </si>
  <si>
    <t>JERARQUIA</t>
  </si>
  <si>
    <t>Exponenciacion</t>
  </si>
  <si>
    <t>^</t>
  </si>
  <si>
    <t>Multiplicacion</t>
  </si>
  <si>
    <t>*</t>
  </si>
  <si>
    <t>Division</t>
  </si>
  <si>
    <t xml:space="preserve"> /</t>
  </si>
  <si>
    <t>Suma</t>
  </si>
  <si>
    <t>Resta</t>
  </si>
  <si>
    <t>+</t>
  </si>
  <si>
    <t xml:space="preserve"> -</t>
  </si>
  <si>
    <t>CANTIDAD</t>
  </si>
  <si>
    <t>V/UNITARIO</t>
  </si>
  <si>
    <t>TOTAL</t>
  </si>
  <si>
    <t xml:space="preserve"> Formula Directa</t>
  </si>
  <si>
    <t>Formula Inderecta</t>
  </si>
  <si>
    <t>FACTURA</t>
  </si>
  <si>
    <t>CLIENTE</t>
  </si>
  <si>
    <t>PRODUCTO</t>
  </si>
  <si>
    <t>V/ UNITARIO</t>
  </si>
  <si>
    <t>DESCUENTO</t>
  </si>
  <si>
    <t>SUBTOTAL</t>
  </si>
  <si>
    <t xml:space="preserve">VALOR BRUTO </t>
  </si>
  <si>
    <t>IVA</t>
  </si>
  <si>
    <t>R/FUENTE</t>
  </si>
  <si>
    <t>TOTAL A PAGAR</t>
  </si>
  <si>
    <t>PAPELERIA PLANET</t>
  </si>
  <si>
    <t>COLEGIO NUESTRA SEÑORA DEL ROSARIO</t>
  </si>
  <si>
    <t>SECRETARIA DE TRANSPORTES Y T RANSITO GIRARDOTA</t>
  </si>
  <si>
    <t>LITOGRAFIA EDIARTE</t>
  </si>
  <si>
    <t>OFICINA DE ABOGADOS Y CIA</t>
  </si>
  <si>
    <t>COMFAMA GIRARDOTA</t>
  </si>
  <si>
    <t>ALCALDIA MUNICIPAL DE BARBOSA</t>
  </si>
  <si>
    <t>JARDIN NUEVO AMANCER</t>
  </si>
  <si>
    <t>CORONA S.A</t>
  </si>
  <si>
    <t>ENKA DE COLOMBIA</t>
  </si>
  <si>
    <t>COOPERATIVA JOHN F KENEDY</t>
  </si>
  <si>
    <t>COTRAFA</t>
  </si>
  <si>
    <t>SUPERMERCADO LA BONANZA</t>
  </si>
  <si>
    <t>RESTAURANTE JYM</t>
  </si>
  <si>
    <t>CORPORACION ARTES Y OFICIOS</t>
  </si>
  <si>
    <t>CASA DE LA CULTURA PEDRITO RUIZ</t>
  </si>
  <si>
    <t xml:space="preserve">HOSPITAL SAN RAFAEL </t>
  </si>
  <si>
    <t>ALMACEN VARIEDADES KRISTY</t>
  </si>
  <si>
    <t>CONSTRUCCIONES CARLOS E. RESTREPO</t>
  </si>
  <si>
    <t>FERRETERIA  COMO EN CASA</t>
  </si>
  <si>
    <t>DEPOSITO CALICHE</t>
  </si>
  <si>
    <t>COLEGIO ATANACIO GIRARDOT</t>
  </si>
  <si>
    <t>RECARGA DE TONER EPSON</t>
  </si>
  <si>
    <t>AGENDA TAMAÑO PERSONAL</t>
  </si>
  <si>
    <t>VINILOS PRISMACOLOR</t>
  </si>
  <si>
    <t xml:space="preserve"> CARPETAS A-Z</t>
  </si>
  <si>
    <t xml:space="preserve">CARPETAS PARA ARCHIVO TAMAÑO OFICIO </t>
  </si>
  <si>
    <t>LIBRO CONTABLE</t>
  </si>
  <si>
    <t>BOLIGRAFOS TINTA MOJADA</t>
  </si>
  <si>
    <t>CAJA DE CLIPS MARIPOSA X 100 U.</t>
  </si>
  <si>
    <t>BLOCK TAMAÑO OFICIO CUADRCULADO</t>
  </si>
  <si>
    <t xml:space="preserve">CAJA DE RESMAS TAMAÑO CARTA X 15 </t>
  </si>
  <si>
    <t>CAJA DE RESMAS PAPEL TROQUELADO BLANCO X 20 U.</t>
  </si>
  <si>
    <t>TINTA PELIKAN PARA SELLOS</t>
  </si>
  <si>
    <t>CAJA DE LEGAJADORES X 12 U</t>
  </si>
  <si>
    <t>CAJA LAPIZ MIRADO No. 2   X12 U</t>
  </si>
  <si>
    <t>CAJA DE LAPICEROS KILOMETRICO X 12 U</t>
  </si>
  <si>
    <t>BLOCK DE DIBUJO TECNICO</t>
  </si>
  <si>
    <t>TALONARIO DE CAJA MENOR T. GRANDE</t>
  </si>
  <si>
    <t>ROLLOS PARA IMPRESORA DE CAJA X 6 U.</t>
  </si>
  <si>
    <t>PAQUETE DE SOBRES PARA CARTA X 12</t>
  </si>
  <si>
    <t>CAJA DE MARCADORES NEGRO PARA TABLERO X 10 U.</t>
  </si>
  <si>
    <t>GRAPADORA MEDIANA</t>
  </si>
  <si>
    <t>PLANILLA DE VENTAS</t>
  </si>
  <si>
    <t>Funciones</t>
  </si>
  <si>
    <t>sintaxis general</t>
  </si>
  <si>
    <t>"texto"</t>
  </si>
  <si>
    <t>NUMEROS</t>
  </si>
  <si>
    <t>RANGO DE DATOS</t>
  </si>
  <si>
    <t>UNA FORMULA</t>
  </si>
  <si>
    <t>OTRA FUNCION</t>
  </si>
  <si>
    <t>funciones estadisticas</t>
  </si>
  <si>
    <t>Funcion estadistica.sumar datos</t>
  </si>
  <si>
    <t>sintaxis</t>
  </si>
  <si>
    <t>ej : =suma(F7:F27)</t>
  </si>
  <si>
    <t>TOTALES</t>
  </si>
  <si>
    <t>VALORES MAXIMOS</t>
  </si>
  <si>
    <t>VALORES MINIMOS</t>
  </si>
  <si>
    <t>PROMEDIO</t>
  </si>
  <si>
    <t>PRUEBA DEL PROMEDIO</t>
  </si>
  <si>
    <t>TIPO 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</si>
</sst>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[$$-240A]\ * #,##0_);_([$$-240A]\ * \(#,##0\);_([$$-240A]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26"/>
      <color theme="0"/>
      <name val="Arial"/>
      <family val="2"/>
    </font>
    <font>
      <sz val="2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4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indexed="64"/>
      </right>
      <top/>
      <bottom/>
      <diagonal/>
    </border>
    <border>
      <left style="medium">
        <color theme="4" tint="-0.499984740745262"/>
      </left>
      <right style="medium">
        <color theme="4" tint="-0.499984740745262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5" fontId="0" fillId="0" borderId="0" xfId="1" applyNumberFormat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17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0" fillId="0" borderId="19" xfId="1" applyNumberFormat="1" applyFont="1" applyBorder="1" applyAlignment="1">
      <alignment horizontal="center"/>
    </xf>
    <xf numFmtId="0" fontId="0" fillId="0" borderId="16" xfId="0" applyBorder="1"/>
    <xf numFmtId="165" fontId="0" fillId="0" borderId="0" xfId="1" applyNumberFormat="1" applyFont="1" applyBorder="1"/>
    <xf numFmtId="165" fontId="0" fillId="0" borderId="17" xfId="1" applyNumberFormat="1" applyFont="1" applyBorder="1"/>
    <xf numFmtId="0" fontId="0" fillId="0" borderId="21" xfId="0" applyBorder="1" applyAlignment="1">
      <alignment horizontal="center"/>
    </xf>
    <xf numFmtId="166" fontId="0" fillId="0" borderId="21" xfId="1" applyNumberFormat="1" applyFont="1" applyBorder="1" applyAlignment="1">
      <alignment horizontal="center"/>
    </xf>
    <xf numFmtId="166" fontId="2" fillId="0" borderId="22" xfId="1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166" fontId="0" fillId="0" borderId="23" xfId="1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166" fontId="0" fillId="0" borderId="24" xfId="1" applyNumberFormat="1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6" fillId="3" borderId="0" xfId="0" applyFont="1" applyFill="1" applyBorder="1"/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3" fontId="0" fillId="0" borderId="30" xfId="0" applyNumberFormat="1" applyBorder="1" applyAlignment="1">
      <alignment horizontal="center"/>
    </xf>
    <xf numFmtId="0" fontId="0" fillId="0" borderId="32" xfId="0" applyBorder="1" applyAlignment="1">
      <alignment horizontal="left" wrapText="1"/>
    </xf>
    <xf numFmtId="3" fontId="0" fillId="0" borderId="33" xfId="0" applyNumberFormat="1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35" xfId="0" applyBorder="1" applyAlignment="1">
      <alignment horizontal="left" wrapText="1"/>
    </xf>
    <xf numFmtId="3" fontId="0" fillId="0" borderId="36" xfId="0" applyNumberFormat="1" applyBorder="1" applyAlignment="1">
      <alignment horizontal="center"/>
    </xf>
    <xf numFmtId="0" fontId="0" fillId="0" borderId="38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34" xfId="0" applyBorder="1" applyAlignment="1">
      <alignment horizontal="left"/>
    </xf>
    <xf numFmtId="0" fontId="0" fillId="0" borderId="37" xfId="0" applyBorder="1" applyAlignment="1">
      <alignment horizontal="left" wrapText="1"/>
    </xf>
    <xf numFmtId="166" fontId="0" fillId="0" borderId="0" xfId="0" applyNumberFormat="1"/>
    <xf numFmtId="166" fontId="0" fillId="0" borderId="39" xfId="1" applyNumberFormat="1" applyFont="1" applyFill="1" applyBorder="1" applyAlignment="1">
      <alignment horizontal="center"/>
    </xf>
    <xf numFmtId="166" fontId="2" fillId="0" borderId="40" xfId="1" applyNumberFormat="1" applyFont="1" applyFill="1" applyBorder="1" applyAlignment="1">
      <alignment horizontal="center"/>
    </xf>
    <xf numFmtId="0" fontId="9" fillId="0" borderId="41" xfId="0" applyFont="1" applyFill="1" applyBorder="1" applyAlignment="1">
      <alignment horizontal="left" wrapText="1"/>
    </xf>
    <xf numFmtId="0" fontId="10" fillId="0" borderId="41" xfId="0" applyFont="1" applyFill="1" applyBorder="1" applyAlignment="1">
      <alignment horizontal="left" wrapText="1"/>
    </xf>
    <xf numFmtId="0" fontId="10" fillId="0" borderId="0" xfId="0" applyFont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756780</xdr:colOff>
      <xdr:row>0</xdr:row>
      <xdr:rowOff>143528</xdr:rowOff>
    </xdr:from>
    <xdr:to>
      <xdr:col>1</xdr:col>
      <xdr:colOff>2384001</xdr:colOff>
      <xdr:row>4</xdr:row>
      <xdr:rowOff>169623</xdr:rowOff>
    </xdr:to>
    <xdr:pic>
      <xdr:nvPicPr>
        <xdr:cNvPr id="3084" name="Picture 12" descr="https://encrypted-tbn1.gstatic.com/images?q=tbn:ANd9GcRb3pPtPhmYF8kT7cjc-zqjuy7rduMH_p_dH6-SA1I7pVbuCrTt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5753" y="143528"/>
          <a:ext cx="1627221" cy="1252602"/>
        </a:xfrm>
        <a:prstGeom prst="rect">
          <a:avLst/>
        </a:prstGeom>
        <a:noFill/>
      </xdr:spPr>
    </xdr:pic>
    <xdr:clientData/>
  </xdr:twoCellAnchor>
  <xdr:twoCellAnchor>
    <xdr:from>
      <xdr:col>1</xdr:col>
      <xdr:colOff>2035479</xdr:colOff>
      <xdr:row>27</xdr:row>
      <xdr:rowOff>65239</xdr:rowOff>
    </xdr:from>
    <xdr:to>
      <xdr:col>4</xdr:col>
      <xdr:colOff>808975</xdr:colOff>
      <xdr:row>27</xdr:row>
      <xdr:rowOff>208767</xdr:rowOff>
    </xdr:to>
    <xdr:sp macro="" textlink="">
      <xdr:nvSpPr>
        <xdr:cNvPr id="2" name="Flecha derecha 1"/>
        <xdr:cNvSpPr/>
      </xdr:nvSpPr>
      <xdr:spPr>
        <a:xfrm>
          <a:off x="2844452" y="8024486"/>
          <a:ext cx="4710311" cy="1435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2022431</xdr:colOff>
      <xdr:row>28</xdr:row>
      <xdr:rowOff>84760</xdr:rowOff>
    </xdr:from>
    <xdr:to>
      <xdr:col>4</xdr:col>
      <xdr:colOff>795924</xdr:colOff>
      <xdr:row>28</xdr:row>
      <xdr:rowOff>221815</xdr:rowOff>
    </xdr:to>
    <xdr:sp macro="" textlink="">
      <xdr:nvSpPr>
        <xdr:cNvPr id="3" name="Flecha derecha 2"/>
        <xdr:cNvSpPr/>
      </xdr:nvSpPr>
      <xdr:spPr>
        <a:xfrm>
          <a:off x="2831404" y="8278870"/>
          <a:ext cx="4710308" cy="1370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2022428</xdr:colOff>
      <xdr:row>29</xdr:row>
      <xdr:rowOff>39144</xdr:rowOff>
    </xdr:from>
    <xdr:to>
      <xdr:col>4</xdr:col>
      <xdr:colOff>795921</xdr:colOff>
      <xdr:row>29</xdr:row>
      <xdr:rowOff>176199</xdr:rowOff>
    </xdr:to>
    <xdr:sp macro="" textlink="">
      <xdr:nvSpPr>
        <xdr:cNvPr id="6" name="Flecha derecha 5"/>
        <xdr:cNvSpPr/>
      </xdr:nvSpPr>
      <xdr:spPr>
        <a:xfrm>
          <a:off x="2831401" y="8468117"/>
          <a:ext cx="4710308" cy="1370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2035476</xdr:colOff>
      <xdr:row>30</xdr:row>
      <xdr:rowOff>0</xdr:rowOff>
    </xdr:from>
    <xdr:to>
      <xdr:col>4</xdr:col>
      <xdr:colOff>808969</xdr:colOff>
      <xdr:row>30</xdr:row>
      <xdr:rowOff>137055</xdr:rowOff>
    </xdr:to>
    <xdr:sp macro="" textlink="">
      <xdr:nvSpPr>
        <xdr:cNvPr id="7" name="Flecha derecha 6"/>
        <xdr:cNvSpPr/>
      </xdr:nvSpPr>
      <xdr:spPr>
        <a:xfrm>
          <a:off x="2844449" y="8663836"/>
          <a:ext cx="4710308" cy="1370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2022428</xdr:colOff>
      <xdr:row>31</xdr:row>
      <xdr:rowOff>0</xdr:rowOff>
    </xdr:from>
    <xdr:to>
      <xdr:col>4</xdr:col>
      <xdr:colOff>795921</xdr:colOff>
      <xdr:row>31</xdr:row>
      <xdr:rowOff>137055</xdr:rowOff>
    </xdr:to>
    <xdr:sp macro="" textlink="">
      <xdr:nvSpPr>
        <xdr:cNvPr id="8" name="Flecha derecha 7"/>
        <xdr:cNvSpPr/>
      </xdr:nvSpPr>
      <xdr:spPr>
        <a:xfrm>
          <a:off x="2831401" y="8898699"/>
          <a:ext cx="4710308" cy="1370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9" sqref="D9"/>
    </sheetView>
  </sheetViews>
  <sheetFormatPr baseColWidth="10" defaultRowHeight="15" x14ac:dyDescent="0.25"/>
  <cols>
    <col min="1" max="1" width="14.85546875" bestFit="1" customWidth="1"/>
  </cols>
  <sheetData>
    <row r="1" spans="1:3" ht="15.75" thickBot="1" x14ac:dyDescent="0.3">
      <c r="A1" s="53" t="s">
        <v>0</v>
      </c>
      <c r="B1" s="54"/>
      <c r="C1" s="55"/>
    </row>
    <row r="2" spans="1:3" x14ac:dyDescent="0.25">
      <c r="A2" s="8" t="s">
        <v>1</v>
      </c>
      <c r="B2" s="9" t="s">
        <v>2</v>
      </c>
      <c r="C2" s="10" t="s">
        <v>3</v>
      </c>
    </row>
    <row r="3" spans="1:3" x14ac:dyDescent="0.25">
      <c r="A3" s="3" t="s">
        <v>4</v>
      </c>
      <c r="B3" s="2" t="s">
        <v>5</v>
      </c>
      <c r="C3" s="4">
        <v>1</v>
      </c>
    </row>
    <row r="4" spans="1:3" x14ac:dyDescent="0.25">
      <c r="A4" s="3" t="s">
        <v>6</v>
      </c>
      <c r="B4" s="2" t="s">
        <v>7</v>
      </c>
      <c r="C4" s="4">
        <v>2</v>
      </c>
    </row>
    <row r="5" spans="1:3" x14ac:dyDescent="0.25">
      <c r="A5" s="3" t="s">
        <v>8</v>
      </c>
      <c r="B5" s="2" t="s">
        <v>9</v>
      </c>
      <c r="C5" s="4">
        <v>2</v>
      </c>
    </row>
    <row r="6" spans="1:3" x14ac:dyDescent="0.25">
      <c r="A6" s="3" t="s">
        <v>10</v>
      </c>
      <c r="B6" s="2" t="s">
        <v>12</v>
      </c>
      <c r="C6" s="4">
        <v>3</v>
      </c>
    </row>
    <row r="7" spans="1:3" ht="15.75" thickBot="1" x14ac:dyDescent="0.3">
      <c r="A7" s="5" t="s">
        <v>11</v>
      </c>
      <c r="B7" s="6" t="s">
        <v>13</v>
      </c>
      <c r="C7" s="7">
        <v>3</v>
      </c>
    </row>
    <row r="8" spans="1:3" x14ac:dyDescent="0.25">
      <c r="A8" s="1"/>
      <c r="B8" s="1"/>
      <c r="C8" s="1"/>
    </row>
    <row r="9" spans="1:3" x14ac:dyDescent="0.25">
      <c r="A9" s="1"/>
      <c r="B9" s="1"/>
      <c r="C9" s="1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3" sqref="C3"/>
    </sheetView>
  </sheetViews>
  <sheetFormatPr baseColWidth="10" defaultRowHeight="15" x14ac:dyDescent="0.25"/>
  <sheetData>
    <row r="1" spans="1:3" ht="18.75" customHeight="1" x14ac:dyDescent="0.25">
      <c r="A1" s="12" t="s">
        <v>14</v>
      </c>
      <c r="B1" s="13" t="s">
        <v>15</v>
      </c>
      <c r="C1" s="14" t="s">
        <v>16</v>
      </c>
    </row>
    <row r="2" spans="1:3" x14ac:dyDescent="0.25">
      <c r="A2" s="15">
        <v>10</v>
      </c>
      <c r="B2" s="16">
        <v>2000</v>
      </c>
      <c r="C2" s="17">
        <f>A2*B2</f>
        <v>20000</v>
      </c>
    </row>
    <row r="3" spans="1:3" ht="15.75" thickBot="1" x14ac:dyDescent="0.3">
      <c r="A3" s="18">
        <v>10</v>
      </c>
      <c r="B3" s="19">
        <v>2000</v>
      </c>
      <c r="C3" s="17"/>
    </row>
    <row r="4" spans="1:3" x14ac:dyDescent="0.25">
      <c r="A4" s="56" t="s">
        <v>17</v>
      </c>
      <c r="B4" s="56"/>
      <c r="C4" s="56"/>
    </row>
    <row r="5" spans="1:3" ht="15.75" thickBot="1" x14ac:dyDescent="0.3">
      <c r="B5" s="11"/>
      <c r="C5" s="11"/>
    </row>
    <row r="6" spans="1:3" x14ac:dyDescent="0.25">
      <c r="A6" s="12" t="s">
        <v>14</v>
      </c>
      <c r="B6" s="13" t="s">
        <v>15</v>
      </c>
      <c r="C6" s="14" t="s">
        <v>16</v>
      </c>
    </row>
    <row r="7" spans="1:3" x14ac:dyDescent="0.25">
      <c r="A7" s="20">
        <v>20</v>
      </c>
      <c r="B7" s="21">
        <v>2000</v>
      </c>
      <c r="C7" s="22">
        <f>+A7*B7</f>
        <v>40000</v>
      </c>
    </row>
    <row r="8" spans="1:3" x14ac:dyDescent="0.25">
      <c r="A8" s="20"/>
      <c r="B8" s="21"/>
      <c r="C8" s="22"/>
    </row>
    <row r="9" spans="1:3" ht="15.75" thickBot="1" x14ac:dyDescent="0.3">
      <c r="A9" s="57" t="s">
        <v>18</v>
      </c>
      <c r="B9" s="58"/>
      <c r="C9" s="59"/>
    </row>
  </sheetData>
  <mergeCells count="2">
    <mergeCell ref="A4:C4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2"/>
  <sheetViews>
    <sheetView tabSelected="1" topLeftCell="A4" zoomScale="73" zoomScaleNormal="73" workbookViewId="0">
      <selection activeCell="D9" sqref="D9"/>
    </sheetView>
  </sheetViews>
  <sheetFormatPr baseColWidth="10" defaultRowHeight="15" x14ac:dyDescent="0.25"/>
  <cols>
    <col min="1" max="1" width="12.140625" bestFit="1" customWidth="1"/>
    <col min="2" max="2" width="40.140625" customWidth="1"/>
    <col min="3" max="3" width="36" customWidth="1"/>
    <col min="4" max="4" width="13" bestFit="1" customWidth="1"/>
    <col min="5" max="5" width="14.5703125" bestFit="1" customWidth="1"/>
    <col min="6" max="6" width="17.7109375" bestFit="1" customWidth="1"/>
    <col min="7" max="7" width="15.140625" bestFit="1" customWidth="1"/>
    <col min="8" max="8" width="15.5703125" bestFit="1" customWidth="1"/>
    <col min="9" max="9" width="14" bestFit="1" customWidth="1"/>
    <col min="10" max="10" width="13" bestFit="1" customWidth="1"/>
    <col min="11" max="11" width="18.42578125" bestFit="1" customWidth="1"/>
    <col min="12" max="12" width="16.85546875" customWidth="1"/>
  </cols>
  <sheetData>
    <row r="1" spans="1:1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 ht="33.75" x14ac:dyDescent="0.25">
      <c r="A2" s="60" t="s">
        <v>29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3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3" ht="31.5" x14ac:dyDescent="0.5">
      <c r="A4" s="61" t="s">
        <v>72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3" ht="24.75" customHeight="1" thickBot="1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3" ht="22.5" customHeight="1" thickBot="1" x14ac:dyDescent="0.3">
      <c r="A6" s="33" t="s">
        <v>19</v>
      </c>
      <c r="B6" s="34" t="s">
        <v>20</v>
      </c>
      <c r="C6" s="35" t="s">
        <v>21</v>
      </c>
      <c r="D6" s="30" t="s">
        <v>14</v>
      </c>
      <c r="E6" s="30" t="s">
        <v>22</v>
      </c>
      <c r="F6" s="30" t="s">
        <v>25</v>
      </c>
      <c r="G6" s="30" t="s">
        <v>23</v>
      </c>
      <c r="H6" s="30" t="s">
        <v>24</v>
      </c>
      <c r="I6" s="30" t="s">
        <v>26</v>
      </c>
      <c r="J6" s="30" t="s">
        <v>27</v>
      </c>
      <c r="K6" s="31" t="s">
        <v>28</v>
      </c>
      <c r="L6" s="31" t="s">
        <v>89</v>
      </c>
    </row>
    <row r="7" spans="1:13" ht="51" customHeight="1" thickBot="1" x14ac:dyDescent="0.3">
      <c r="A7" s="36">
        <v>654</v>
      </c>
      <c r="B7" s="43" t="s">
        <v>30</v>
      </c>
      <c r="C7" s="37" t="s">
        <v>60</v>
      </c>
      <c r="D7" s="23">
        <v>20</v>
      </c>
      <c r="E7" s="24">
        <v>54780</v>
      </c>
      <c r="F7" s="24">
        <f>D7*E7</f>
        <v>1095600</v>
      </c>
      <c r="G7" s="24">
        <f>F7*5%</f>
        <v>54780</v>
      </c>
      <c r="H7" s="24">
        <f>F7-G7</f>
        <v>1040820</v>
      </c>
      <c r="I7" s="24">
        <f t="shared" ref="I7:I27" si="0">H7*16%</f>
        <v>166531.20000000001</v>
      </c>
      <c r="J7" s="24">
        <f>H7*3.5%</f>
        <v>36428.700000000004</v>
      </c>
      <c r="K7" s="25">
        <f>H7+I7-J7</f>
        <v>1170922.5</v>
      </c>
      <c r="L7" t="str">
        <f>IF(K7&gt;500000,"EXCELENTE","REGULAR")</f>
        <v>EXCELENTE</v>
      </c>
    </row>
    <row r="8" spans="1:13" ht="30.75" thickBot="1" x14ac:dyDescent="0.3">
      <c r="A8" s="38">
        <v>655</v>
      </c>
      <c r="B8" s="44" t="s">
        <v>31</v>
      </c>
      <c r="C8" s="39" t="s">
        <v>51</v>
      </c>
      <c r="D8" s="26">
        <v>100</v>
      </c>
      <c r="E8" s="27">
        <v>22544</v>
      </c>
      <c r="F8" s="24">
        <f t="shared" ref="F8:F27" si="1">D8*E8</f>
        <v>2254400</v>
      </c>
      <c r="G8" s="24">
        <f t="shared" ref="G8:G27" si="2">F8*5%</f>
        <v>112720</v>
      </c>
      <c r="H8" s="24">
        <f t="shared" ref="H8:H27" si="3">F8-G8</f>
        <v>2141680</v>
      </c>
      <c r="I8" s="24">
        <f t="shared" si="0"/>
        <v>342668.79999999999</v>
      </c>
      <c r="J8" s="24">
        <f t="shared" ref="J8:J27" si="4">H8*3.5%</f>
        <v>74958.8</v>
      </c>
      <c r="K8" s="25">
        <f t="shared" ref="K8:K27" si="5">H8+I8-J8</f>
        <v>2409390</v>
      </c>
      <c r="L8" t="str">
        <f t="shared" ref="L8:L27" si="6">IF(K8&gt;500000,"EXCELENTE","REGULAR")</f>
        <v>EXCELENTE</v>
      </c>
      <c r="M8" s="11"/>
    </row>
    <row r="9" spans="1:13" ht="30.75" thickBot="1" x14ac:dyDescent="0.3">
      <c r="A9" s="38">
        <v>656</v>
      </c>
      <c r="B9" s="44" t="s">
        <v>32</v>
      </c>
      <c r="C9" s="40" t="s">
        <v>67</v>
      </c>
      <c r="D9" s="26">
        <v>20</v>
      </c>
      <c r="E9" s="27">
        <v>870</v>
      </c>
      <c r="F9" s="24">
        <f t="shared" si="1"/>
        <v>17400</v>
      </c>
      <c r="G9" s="24">
        <f t="shared" si="2"/>
        <v>870</v>
      </c>
      <c r="H9" s="24">
        <f t="shared" si="3"/>
        <v>16530</v>
      </c>
      <c r="I9" s="24">
        <f t="shared" si="0"/>
        <v>2644.8</v>
      </c>
      <c r="J9" s="24">
        <f t="shared" si="4"/>
        <v>578.55000000000007</v>
      </c>
      <c r="K9" s="25">
        <f t="shared" si="5"/>
        <v>18596.25</v>
      </c>
      <c r="L9" t="str">
        <f t="shared" si="6"/>
        <v>REGULAR</v>
      </c>
      <c r="M9" s="11"/>
    </row>
    <row r="10" spans="1:13" ht="15.75" thickBot="1" x14ac:dyDescent="0.3">
      <c r="A10" s="38">
        <v>657</v>
      </c>
      <c r="B10" s="45" t="s">
        <v>33</v>
      </c>
      <c r="C10" s="39" t="s">
        <v>52</v>
      </c>
      <c r="D10" s="26">
        <v>20</v>
      </c>
      <c r="E10" s="27">
        <v>9105</v>
      </c>
      <c r="F10" s="24">
        <f t="shared" si="1"/>
        <v>182100</v>
      </c>
      <c r="G10" s="24">
        <f t="shared" si="2"/>
        <v>9105</v>
      </c>
      <c r="H10" s="24">
        <f t="shared" si="3"/>
        <v>172995</v>
      </c>
      <c r="I10" s="24">
        <f t="shared" si="0"/>
        <v>27679.200000000001</v>
      </c>
      <c r="J10" s="24">
        <f t="shared" si="4"/>
        <v>6054.8250000000007</v>
      </c>
      <c r="K10" s="25">
        <f t="shared" si="5"/>
        <v>194619.375</v>
      </c>
      <c r="L10" t="str">
        <f t="shared" si="6"/>
        <v>REGULAR</v>
      </c>
      <c r="M10" s="11"/>
    </row>
    <row r="11" spans="1:13" ht="15.75" thickBot="1" x14ac:dyDescent="0.3">
      <c r="A11" s="38">
        <v>658</v>
      </c>
      <c r="B11" s="45" t="s">
        <v>34</v>
      </c>
      <c r="C11" s="39" t="s">
        <v>54</v>
      </c>
      <c r="D11" s="26">
        <v>20</v>
      </c>
      <c r="E11" s="27">
        <v>6700</v>
      </c>
      <c r="F11" s="24">
        <f t="shared" si="1"/>
        <v>134000</v>
      </c>
      <c r="G11" s="24">
        <f t="shared" si="2"/>
        <v>6700</v>
      </c>
      <c r="H11" s="24">
        <f t="shared" si="3"/>
        <v>127300</v>
      </c>
      <c r="I11" s="24">
        <f t="shared" si="0"/>
        <v>20368</v>
      </c>
      <c r="J11" s="24">
        <f t="shared" si="4"/>
        <v>4455.5</v>
      </c>
      <c r="K11" s="25">
        <f t="shared" si="5"/>
        <v>143212.5</v>
      </c>
      <c r="L11" t="str">
        <f t="shared" si="6"/>
        <v>REGULAR</v>
      </c>
      <c r="M11" s="11"/>
    </row>
    <row r="12" spans="1:13" ht="30.75" thickBot="1" x14ac:dyDescent="0.3">
      <c r="A12" s="38">
        <v>659</v>
      </c>
      <c r="B12" s="44" t="s">
        <v>35</v>
      </c>
      <c r="C12" s="40" t="s">
        <v>55</v>
      </c>
      <c r="D12" s="26">
        <v>20</v>
      </c>
      <c r="E12" s="27">
        <v>8537</v>
      </c>
      <c r="F12" s="24">
        <f t="shared" si="1"/>
        <v>170740</v>
      </c>
      <c r="G12" s="24">
        <f t="shared" si="2"/>
        <v>8537</v>
      </c>
      <c r="H12" s="24">
        <f t="shared" si="3"/>
        <v>162203</v>
      </c>
      <c r="I12" s="24">
        <f t="shared" si="0"/>
        <v>25952.48</v>
      </c>
      <c r="J12" s="24">
        <f t="shared" si="4"/>
        <v>5677.1050000000005</v>
      </c>
      <c r="K12" s="25">
        <f t="shared" si="5"/>
        <v>182478.375</v>
      </c>
      <c r="L12" t="str">
        <f t="shared" si="6"/>
        <v>REGULAR</v>
      </c>
      <c r="M12" s="11"/>
    </row>
    <row r="13" spans="1:13" ht="15.75" thickBot="1" x14ac:dyDescent="0.3">
      <c r="A13" s="38">
        <v>660</v>
      </c>
      <c r="B13" s="44" t="s">
        <v>36</v>
      </c>
      <c r="C13" s="40" t="s">
        <v>53</v>
      </c>
      <c r="D13" s="26">
        <v>20</v>
      </c>
      <c r="E13" s="27">
        <v>920</v>
      </c>
      <c r="F13" s="24">
        <f t="shared" si="1"/>
        <v>18400</v>
      </c>
      <c r="G13" s="24">
        <f t="shared" si="2"/>
        <v>920</v>
      </c>
      <c r="H13" s="24">
        <f t="shared" si="3"/>
        <v>17480</v>
      </c>
      <c r="I13" s="24">
        <f t="shared" si="0"/>
        <v>2796.8</v>
      </c>
      <c r="J13" s="24">
        <f t="shared" si="4"/>
        <v>611.80000000000007</v>
      </c>
      <c r="K13" s="25">
        <f t="shared" si="5"/>
        <v>19665</v>
      </c>
      <c r="L13" t="str">
        <f t="shared" si="6"/>
        <v>REGULAR</v>
      </c>
    </row>
    <row r="14" spans="1:13" ht="15.75" thickBot="1" x14ac:dyDescent="0.3">
      <c r="A14" s="38">
        <v>661</v>
      </c>
      <c r="B14" s="44" t="s">
        <v>37</v>
      </c>
      <c r="C14" s="40" t="s">
        <v>69</v>
      </c>
      <c r="D14" s="26">
        <v>20</v>
      </c>
      <c r="E14" s="27">
        <v>3300</v>
      </c>
      <c r="F14" s="24">
        <f t="shared" si="1"/>
        <v>66000</v>
      </c>
      <c r="G14" s="24">
        <f t="shared" si="2"/>
        <v>3300</v>
      </c>
      <c r="H14" s="24">
        <f t="shared" si="3"/>
        <v>62700</v>
      </c>
      <c r="I14" s="24">
        <f t="shared" si="0"/>
        <v>10032</v>
      </c>
      <c r="J14" s="24">
        <f t="shared" si="4"/>
        <v>2194.5</v>
      </c>
      <c r="K14" s="25">
        <f t="shared" si="5"/>
        <v>70537.5</v>
      </c>
      <c r="L14" t="str">
        <f t="shared" si="6"/>
        <v>REGULAR</v>
      </c>
    </row>
    <row r="15" spans="1:13" ht="15.75" thickBot="1" x14ac:dyDescent="0.3">
      <c r="A15" s="38">
        <v>662</v>
      </c>
      <c r="B15" s="44" t="s">
        <v>38</v>
      </c>
      <c r="C15" s="40" t="s">
        <v>56</v>
      </c>
      <c r="D15" s="26">
        <v>20</v>
      </c>
      <c r="E15" s="27">
        <v>5400</v>
      </c>
      <c r="F15" s="24">
        <f t="shared" si="1"/>
        <v>108000</v>
      </c>
      <c r="G15" s="24">
        <f t="shared" si="2"/>
        <v>5400</v>
      </c>
      <c r="H15" s="24">
        <f t="shared" si="3"/>
        <v>102600</v>
      </c>
      <c r="I15" s="24">
        <f t="shared" si="0"/>
        <v>16416</v>
      </c>
      <c r="J15" s="24">
        <f t="shared" si="4"/>
        <v>3591.0000000000005</v>
      </c>
      <c r="K15" s="25">
        <f t="shared" si="5"/>
        <v>115425</v>
      </c>
      <c r="L15" t="str">
        <f t="shared" si="6"/>
        <v>REGULAR</v>
      </c>
    </row>
    <row r="16" spans="1:13" ht="15.75" thickBot="1" x14ac:dyDescent="0.3">
      <c r="A16" s="38">
        <v>663</v>
      </c>
      <c r="B16" s="44" t="s">
        <v>39</v>
      </c>
      <c r="C16" s="40" t="s">
        <v>57</v>
      </c>
      <c r="D16" s="26">
        <v>20</v>
      </c>
      <c r="E16" s="27">
        <v>1105</v>
      </c>
      <c r="F16" s="24">
        <f t="shared" si="1"/>
        <v>22100</v>
      </c>
      <c r="G16" s="24">
        <f t="shared" si="2"/>
        <v>1105</v>
      </c>
      <c r="H16" s="24">
        <f t="shared" si="3"/>
        <v>20995</v>
      </c>
      <c r="I16" s="24">
        <f t="shared" si="0"/>
        <v>3359.2000000000003</v>
      </c>
      <c r="J16" s="24">
        <f t="shared" si="4"/>
        <v>734.82500000000005</v>
      </c>
      <c r="K16" s="25">
        <f t="shared" si="5"/>
        <v>23619.375</v>
      </c>
      <c r="L16" t="str">
        <f t="shared" si="6"/>
        <v>REGULAR</v>
      </c>
    </row>
    <row r="17" spans="1:12" ht="15.75" thickBot="1" x14ac:dyDescent="0.3">
      <c r="A17" s="38">
        <v>664</v>
      </c>
      <c r="B17" s="44" t="s">
        <v>40</v>
      </c>
      <c r="C17" s="40" t="s">
        <v>58</v>
      </c>
      <c r="D17" s="26">
        <v>20</v>
      </c>
      <c r="E17" s="27">
        <v>1000</v>
      </c>
      <c r="F17" s="24">
        <f t="shared" si="1"/>
        <v>20000</v>
      </c>
      <c r="G17" s="24">
        <f t="shared" si="2"/>
        <v>1000</v>
      </c>
      <c r="H17" s="24">
        <f t="shared" si="3"/>
        <v>19000</v>
      </c>
      <c r="I17" s="24">
        <f t="shared" si="0"/>
        <v>3040</v>
      </c>
      <c r="J17" s="24">
        <f t="shared" si="4"/>
        <v>665.00000000000011</v>
      </c>
      <c r="K17" s="25">
        <f t="shared" si="5"/>
        <v>21375</v>
      </c>
      <c r="L17" t="str">
        <f t="shared" si="6"/>
        <v>REGULAR</v>
      </c>
    </row>
    <row r="18" spans="1:12" ht="30.75" thickBot="1" x14ac:dyDescent="0.3">
      <c r="A18" s="38">
        <v>665</v>
      </c>
      <c r="B18" s="44" t="s">
        <v>41</v>
      </c>
      <c r="C18" s="40" t="s">
        <v>68</v>
      </c>
      <c r="D18" s="26">
        <v>20</v>
      </c>
      <c r="E18" s="27">
        <v>6270</v>
      </c>
      <c r="F18" s="24">
        <f t="shared" si="1"/>
        <v>125400</v>
      </c>
      <c r="G18" s="24">
        <f t="shared" si="2"/>
        <v>6270</v>
      </c>
      <c r="H18" s="24">
        <f t="shared" si="3"/>
        <v>119130</v>
      </c>
      <c r="I18" s="24">
        <f t="shared" si="0"/>
        <v>19060.8</v>
      </c>
      <c r="J18" s="24">
        <f t="shared" si="4"/>
        <v>4169.55</v>
      </c>
      <c r="K18" s="25">
        <f t="shared" si="5"/>
        <v>134021.25</v>
      </c>
      <c r="L18" t="str">
        <f t="shared" si="6"/>
        <v>REGULAR</v>
      </c>
    </row>
    <row r="19" spans="1:12" ht="30.75" thickBot="1" x14ac:dyDescent="0.3">
      <c r="A19" s="38">
        <v>666</v>
      </c>
      <c r="B19" s="44" t="s">
        <v>42</v>
      </c>
      <c r="C19" s="40" t="s">
        <v>59</v>
      </c>
      <c r="D19" s="26">
        <v>20</v>
      </c>
      <c r="E19" s="27">
        <v>800</v>
      </c>
      <c r="F19" s="24">
        <f t="shared" si="1"/>
        <v>16000</v>
      </c>
      <c r="G19" s="24">
        <f t="shared" si="2"/>
        <v>800</v>
      </c>
      <c r="H19" s="24">
        <f t="shared" si="3"/>
        <v>15200</v>
      </c>
      <c r="I19" s="24">
        <f t="shared" si="0"/>
        <v>2432</v>
      </c>
      <c r="J19" s="24">
        <f t="shared" si="4"/>
        <v>532</v>
      </c>
      <c r="K19" s="25">
        <f t="shared" si="5"/>
        <v>17100</v>
      </c>
      <c r="L19" t="str">
        <f t="shared" si="6"/>
        <v>REGULAR</v>
      </c>
    </row>
    <row r="20" spans="1:12" ht="30.75" thickBot="1" x14ac:dyDescent="0.3">
      <c r="A20" s="38">
        <v>667</v>
      </c>
      <c r="B20" s="44" t="s">
        <v>43</v>
      </c>
      <c r="C20" s="40" t="s">
        <v>70</v>
      </c>
      <c r="D20" s="26">
        <v>20</v>
      </c>
      <c r="E20" s="27">
        <v>10478</v>
      </c>
      <c r="F20" s="24">
        <f t="shared" si="1"/>
        <v>209560</v>
      </c>
      <c r="G20" s="24">
        <f t="shared" si="2"/>
        <v>10478</v>
      </c>
      <c r="H20" s="24">
        <f t="shared" si="3"/>
        <v>199082</v>
      </c>
      <c r="I20" s="24">
        <f t="shared" si="0"/>
        <v>31853.119999999999</v>
      </c>
      <c r="J20" s="24">
        <f t="shared" si="4"/>
        <v>6967.8700000000008</v>
      </c>
      <c r="K20" s="25">
        <f t="shared" si="5"/>
        <v>223967.25</v>
      </c>
      <c r="L20" t="str">
        <f t="shared" si="6"/>
        <v>REGULAR</v>
      </c>
    </row>
    <row r="21" spans="1:12" ht="15.75" thickBot="1" x14ac:dyDescent="0.3">
      <c r="A21" s="38">
        <v>668</v>
      </c>
      <c r="B21" s="44" t="s">
        <v>44</v>
      </c>
      <c r="C21" s="40" t="s">
        <v>71</v>
      </c>
      <c r="D21" s="26">
        <v>20</v>
      </c>
      <c r="E21" s="27">
        <v>4607</v>
      </c>
      <c r="F21" s="24">
        <f t="shared" si="1"/>
        <v>92140</v>
      </c>
      <c r="G21" s="24">
        <f t="shared" si="2"/>
        <v>4607</v>
      </c>
      <c r="H21" s="24">
        <f t="shared" si="3"/>
        <v>87533</v>
      </c>
      <c r="I21" s="24">
        <f t="shared" si="0"/>
        <v>14005.28</v>
      </c>
      <c r="J21" s="24">
        <f t="shared" si="4"/>
        <v>3063.6550000000002</v>
      </c>
      <c r="K21" s="25">
        <f t="shared" si="5"/>
        <v>98474.625</v>
      </c>
      <c r="L21" t="str">
        <f t="shared" si="6"/>
        <v>REGULAR</v>
      </c>
    </row>
    <row r="22" spans="1:12" ht="30.75" thickBot="1" x14ac:dyDescent="0.3">
      <c r="A22" s="38">
        <v>669</v>
      </c>
      <c r="B22" s="44" t="s">
        <v>45</v>
      </c>
      <c r="C22" s="40" t="s">
        <v>61</v>
      </c>
      <c r="D22" s="26">
        <v>20</v>
      </c>
      <c r="E22" s="27">
        <v>62360</v>
      </c>
      <c r="F22" s="24">
        <f t="shared" si="1"/>
        <v>1247200</v>
      </c>
      <c r="G22" s="24">
        <f t="shared" si="2"/>
        <v>62360</v>
      </c>
      <c r="H22" s="24">
        <f t="shared" si="3"/>
        <v>1184840</v>
      </c>
      <c r="I22" s="24">
        <f t="shared" si="0"/>
        <v>189574.39999999999</v>
      </c>
      <c r="J22" s="24">
        <f t="shared" si="4"/>
        <v>41469.4</v>
      </c>
      <c r="K22" s="25">
        <f t="shared" si="5"/>
        <v>1332945</v>
      </c>
      <c r="L22" t="str">
        <f t="shared" si="6"/>
        <v>EXCELENTE</v>
      </c>
    </row>
    <row r="23" spans="1:12" ht="15.75" thickBot="1" x14ac:dyDescent="0.3">
      <c r="A23" s="38">
        <v>670</v>
      </c>
      <c r="B23" s="44" t="s">
        <v>46</v>
      </c>
      <c r="C23" s="40" t="s">
        <v>62</v>
      </c>
      <c r="D23" s="26">
        <v>20</v>
      </c>
      <c r="E23" s="27">
        <v>1000</v>
      </c>
      <c r="F23" s="24">
        <f t="shared" si="1"/>
        <v>20000</v>
      </c>
      <c r="G23" s="24">
        <f t="shared" si="2"/>
        <v>1000</v>
      </c>
      <c r="H23" s="24">
        <f t="shared" si="3"/>
        <v>19000</v>
      </c>
      <c r="I23" s="24">
        <f t="shared" si="0"/>
        <v>3040</v>
      </c>
      <c r="J23" s="24">
        <f t="shared" si="4"/>
        <v>665.00000000000011</v>
      </c>
      <c r="K23" s="25">
        <f t="shared" si="5"/>
        <v>21375</v>
      </c>
      <c r="L23" t="str">
        <f t="shared" si="6"/>
        <v>REGULAR</v>
      </c>
    </row>
    <row r="24" spans="1:12" ht="15.75" thickBot="1" x14ac:dyDescent="0.3">
      <c r="A24" s="38">
        <v>671</v>
      </c>
      <c r="B24" s="44" t="s">
        <v>47</v>
      </c>
      <c r="C24" s="40" t="s">
        <v>64</v>
      </c>
      <c r="D24" s="26">
        <v>20</v>
      </c>
      <c r="E24" s="27">
        <v>5256</v>
      </c>
      <c r="F24" s="24">
        <f t="shared" si="1"/>
        <v>105120</v>
      </c>
      <c r="G24" s="24">
        <f t="shared" si="2"/>
        <v>5256</v>
      </c>
      <c r="H24" s="24">
        <f t="shared" si="3"/>
        <v>99864</v>
      </c>
      <c r="I24" s="24">
        <f t="shared" si="0"/>
        <v>15978.24</v>
      </c>
      <c r="J24" s="24">
        <f t="shared" si="4"/>
        <v>3495.2400000000002</v>
      </c>
      <c r="K24" s="25">
        <f t="shared" si="5"/>
        <v>112347</v>
      </c>
      <c r="L24" t="str">
        <f t="shared" si="6"/>
        <v>REGULAR</v>
      </c>
    </row>
    <row r="25" spans="1:12" ht="15.75" thickBot="1" x14ac:dyDescent="0.3">
      <c r="A25" s="38">
        <v>672</v>
      </c>
      <c r="B25" s="44" t="s">
        <v>48</v>
      </c>
      <c r="C25" s="40" t="s">
        <v>63</v>
      </c>
      <c r="D25" s="26">
        <v>20</v>
      </c>
      <c r="E25" s="27">
        <v>5148</v>
      </c>
      <c r="F25" s="24">
        <f t="shared" si="1"/>
        <v>102960</v>
      </c>
      <c r="G25" s="24">
        <f t="shared" si="2"/>
        <v>5148</v>
      </c>
      <c r="H25" s="24">
        <f t="shared" si="3"/>
        <v>97812</v>
      </c>
      <c r="I25" s="24">
        <f t="shared" si="0"/>
        <v>15649.92</v>
      </c>
      <c r="J25" s="24">
        <f t="shared" si="4"/>
        <v>3423.4200000000005</v>
      </c>
      <c r="K25" s="25">
        <f t="shared" si="5"/>
        <v>110038.5</v>
      </c>
      <c r="L25" t="str">
        <f t="shared" si="6"/>
        <v>REGULAR</v>
      </c>
    </row>
    <row r="26" spans="1:12" ht="30.75" thickBot="1" x14ac:dyDescent="0.3">
      <c r="A26" s="38">
        <v>673</v>
      </c>
      <c r="B26" s="44" t="s">
        <v>49</v>
      </c>
      <c r="C26" s="40" t="s">
        <v>65</v>
      </c>
      <c r="D26" s="26">
        <v>20</v>
      </c>
      <c r="E26" s="27">
        <v>1990</v>
      </c>
      <c r="F26" s="24">
        <f t="shared" si="1"/>
        <v>39800</v>
      </c>
      <c r="G26" s="24">
        <f t="shared" si="2"/>
        <v>1990</v>
      </c>
      <c r="H26" s="24">
        <f t="shared" si="3"/>
        <v>37810</v>
      </c>
      <c r="I26" s="24">
        <f t="shared" si="0"/>
        <v>6049.6</v>
      </c>
      <c r="J26" s="24">
        <f t="shared" si="4"/>
        <v>1323.3500000000001</v>
      </c>
      <c r="K26" s="25">
        <f t="shared" si="5"/>
        <v>42536.25</v>
      </c>
      <c r="L26" t="str">
        <f t="shared" si="6"/>
        <v>REGULAR</v>
      </c>
    </row>
    <row r="27" spans="1:12" ht="15.75" thickBot="1" x14ac:dyDescent="0.3">
      <c r="A27" s="41">
        <v>674</v>
      </c>
      <c r="B27" s="46" t="s">
        <v>50</v>
      </c>
      <c r="C27" s="42" t="s">
        <v>66</v>
      </c>
      <c r="D27" s="28">
        <v>20</v>
      </c>
      <c r="E27" s="29">
        <v>6986</v>
      </c>
      <c r="F27" s="24">
        <f t="shared" si="1"/>
        <v>139720</v>
      </c>
      <c r="G27" s="24">
        <f t="shared" si="2"/>
        <v>6986</v>
      </c>
      <c r="H27" s="24">
        <f t="shared" si="3"/>
        <v>132734</v>
      </c>
      <c r="I27" s="24">
        <f t="shared" si="0"/>
        <v>21237.439999999999</v>
      </c>
      <c r="J27" s="24">
        <f t="shared" si="4"/>
        <v>4645.6900000000005</v>
      </c>
      <c r="K27" s="25">
        <f t="shared" si="5"/>
        <v>149325.75</v>
      </c>
      <c r="L27" t="str">
        <f t="shared" si="6"/>
        <v>REGULAR</v>
      </c>
    </row>
    <row r="28" spans="1:12" ht="18.75" x14ac:dyDescent="0.3">
      <c r="B28" s="50" t="s">
        <v>84</v>
      </c>
      <c r="F28" s="47">
        <f t="shared" ref="F28:K28" si="7">SUM(F7:F27)</f>
        <v>6186640</v>
      </c>
      <c r="G28" s="48">
        <f t="shared" si="7"/>
        <v>309332</v>
      </c>
      <c r="H28" s="48">
        <f t="shared" si="7"/>
        <v>5877308</v>
      </c>
      <c r="I28" s="48">
        <f t="shared" si="7"/>
        <v>940369.28</v>
      </c>
      <c r="J28" s="48">
        <f t="shared" si="7"/>
        <v>205705.78</v>
      </c>
      <c r="K28" s="49">
        <f t="shared" si="7"/>
        <v>6611971.5</v>
      </c>
    </row>
    <row r="29" spans="1:12" ht="18.75" x14ac:dyDescent="0.3">
      <c r="B29" s="51" t="s">
        <v>85</v>
      </c>
      <c r="F29" s="47">
        <f t="shared" ref="F29:K29" si="8">MAX(F7:F27)</f>
        <v>2254400</v>
      </c>
      <c r="G29" s="47">
        <f t="shared" si="8"/>
        <v>112720</v>
      </c>
      <c r="H29" s="47">
        <f t="shared" si="8"/>
        <v>2141680</v>
      </c>
      <c r="I29" s="47">
        <f t="shared" si="8"/>
        <v>342668.79999999999</v>
      </c>
      <c r="J29" s="47">
        <f t="shared" si="8"/>
        <v>74958.8</v>
      </c>
      <c r="K29" s="47">
        <f t="shared" si="8"/>
        <v>2409390</v>
      </c>
    </row>
    <row r="30" spans="1:12" ht="18.75" x14ac:dyDescent="0.3">
      <c r="B30" s="51" t="s">
        <v>86</v>
      </c>
      <c r="F30" s="47">
        <f>MIN(F7:F27)</f>
        <v>16000</v>
      </c>
      <c r="G30" s="47">
        <f t="shared" ref="G30:K30" si="9">MIN(G7:G27)</f>
        <v>800</v>
      </c>
      <c r="H30" s="47">
        <f t="shared" si="9"/>
        <v>15200</v>
      </c>
      <c r="I30" s="47">
        <f t="shared" si="9"/>
        <v>2432</v>
      </c>
      <c r="J30" s="47">
        <f t="shared" si="9"/>
        <v>532</v>
      </c>
      <c r="K30" s="47">
        <f t="shared" si="9"/>
        <v>17100</v>
      </c>
    </row>
    <row r="31" spans="1:12" ht="18.75" x14ac:dyDescent="0.3">
      <c r="B31" s="52" t="s">
        <v>87</v>
      </c>
      <c r="F31" s="47">
        <f t="shared" ref="F31:K31" si="10">AVERAGE(F7:F27)</f>
        <v>294601.90476190473</v>
      </c>
      <c r="G31" s="47">
        <f t="shared" si="10"/>
        <v>14730.095238095239</v>
      </c>
      <c r="H31" s="47">
        <f t="shared" si="10"/>
        <v>279871.80952380953</v>
      </c>
      <c r="I31" s="47">
        <f t="shared" si="10"/>
        <v>44779.489523809527</v>
      </c>
      <c r="J31" s="47">
        <f t="shared" si="10"/>
        <v>9795.5133333333324</v>
      </c>
      <c r="K31" s="47">
        <f t="shared" si="10"/>
        <v>314855.78571428574</v>
      </c>
    </row>
    <row r="32" spans="1:12" ht="18.75" x14ac:dyDescent="0.3">
      <c r="B32" s="52" t="s">
        <v>88</v>
      </c>
      <c r="F32" s="47">
        <f>F28/21</f>
        <v>294601.90476190473</v>
      </c>
      <c r="G32" s="47">
        <f t="shared" ref="G32:K32" si="11">G28/21</f>
        <v>14730.095238095239</v>
      </c>
      <c r="H32" s="47">
        <f t="shared" si="11"/>
        <v>279871.80952380953</v>
      </c>
      <c r="I32" s="47">
        <f t="shared" si="11"/>
        <v>44779.489523809527</v>
      </c>
      <c r="J32" s="47">
        <f t="shared" si="11"/>
        <v>9795.5133333333324</v>
      </c>
      <c r="K32" s="47">
        <f t="shared" si="11"/>
        <v>314855.78571428574</v>
      </c>
    </row>
  </sheetData>
  <mergeCells count="2">
    <mergeCell ref="A2:K2"/>
    <mergeCell ref="A4:K4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21"/>
  <sheetViews>
    <sheetView workbookViewId="0">
      <selection activeCell="F19" sqref="F19"/>
    </sheetView>
  </sheetViews>
  <sheetFormatPr baseColWidth="10" defaultRowHeight="15" x14ac:dyDescent="0.25"/>
  <cols>
    <col min="6" max="6" width="11.85546875" bestFit="1" customWidth="1"/>
  </cols>
  <sheetData>
    <row r="4" spans="3:6" x14ac:dyDescent="0.25">
      <c r="C4" t="s">
        <v>73</v>
      </c>
    </row>
    <row r="6" spans="3:6" x14ac:dyDescent="0.25">
      <c r="C6" t="s">
        <v>74</v>
      </c>
    </row>
    <row r="8" spans="3:6" x14ac:dyDescent="0.25">
      <c r="C8" s="62" t="e">
        <f ca="1">nombre de la funciòn(ARGUMENTOS)</f>
        <v>#NAME?</v>
      </c>
      <c r="D8" s="62"/>
      <c r="E8" s="62"/>
      <c r="F8" s="62"/>
    </row>
    <row r="11" spans="3:6" x14ac:dyDescent="0.25">
      <c r="E11" t="s">
        <v>75</v>
      </c>
    </row>
    <row r="12" spans="3:6" x14ac:dyDescent="0.25">
      <c r="E12" t="s">
        <v>76</v>
      </c>
    </row>
    <row r="13" spans="3:6" x14ac:dyDescent="0.25">
      <c r="E13" t="s">
        <v>77</v>
      </c>
    </row>
    <row r="14" spans="3:6" x14ac:dyDescent="0.25">
      <c r="E14" t="s">
        <v>78</v>
      </c>
    </row>
    <row r="15" spans="3:6" x14ac:dyDescent="0.25">
      <c r="E15" t="s">
        <v>79</v>
      </c>
    </row>
    <row r="17" spans="3:6" x14ac:dyDescent="0.25">
      <c r="C17" t="s">
        <v>80</v>
      </c>
      <c r="F17" t="s">
        <v>81</v>
      </c>
    </row>
    <row r="18" spans="3:6" x14ac:dyDescent="0.25">
      <c r="F18" t="s">
        <v>82</v>
      </c>
    </row>
    <row r="19" spans="3:6" x14ac:dyDescent="0.25">
      <c r="F19" t="e">
        <f>SUM(ARGUMENTOS)</f>
        <v>#NAME?</v>
      </c>
    </row>
    <row r="20" spans="3:6" x14ac:dyDescent="0.25">
      <c r="F20" t="e">
        <f>SUM(RANGO de DATOS)</f>
        <v>#NAME?</v>
      </c>
    </row>
    <row r="21" spans="3:6" x14ac:dyDescent="0.25">
      <c r="F21" t="s">
        <v>83</v>
      </c>
    </row>
  </sheetData>
  <mergeCells count="1">
    <mergeCell ref="C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VISTO EN CLASE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504-11</dc:creator>
  <cp:lastModifiedBy>01065-02</cp:lastModifiedBy>
  <dcterms:created xsi:type="dcterms:W3CDTF">2012-10-24T23:46:11Z</dcterms:created>
  <dcterms:modified xsi:type="dcterms:W3CDTF">2014-05-10T13:03:02Z</dcterms:modified>
</cp:coreProperties>
</file>